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<sst xmlns="http://schemas.openxmlformats.org/spreadsheetml/2006/main" count="1167" uniqueCount="72">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</sst>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49" sqref="AK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15734.7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>
        <v>1387.3</v>
      </c>
      <c r="J8" s="57">
        <v>223.3</v>
      </c>
      <c r="K8" s="56">
        <v>605</v>
      </c>
      <c r="L8" s="56">
        <v>1582.9</v>
      </c>
      <c r="M8" s="56">
        <v>1268.7</v>
      </c>
      <c r="N8" s="56">
        <v>2081.3</v>
      </c>
      <c r="O8" s="56">
        <v>3984.2</v>
      </c>
      <c r="P8" s="56">
        <v>1557.8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68454.19999999998</v>
      </c>
      <c r="C9" s="25">
        <f t="shared" si="0"/>
        <v>33732.5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961.8000000000001</v>
      </c>
      <c r="J9" s="25">
        <f t="shared" si="0"/>
        <v>596.9</v>
      </c>
      <c r="K9" s="25">
        <f t="shared" si="0"/>
        <v>894.8</v>
      </c>
      <c r="L9" s="25">
        <f t="shared" si="0"/>
        <v>16396.7</v>
      </c>
      <c r="M9" s="25">
        <f t="shared" si="0"/>
        <v>865.8000000000001</v>
      </c>
      <c r="N9" s="25">
        <f>N10+N15+N23+N31+N45+N50+N51+N58+N59+N68+N69+N84+N72+N77+N79+N78+N66+N85+N86+N87+N67+N38+N88</f>
        <v>839.3</v>
      </c>
      <c r="O9" s="25">
        <f t="shared" si="0"/>
        <v>398.40000000000003</v>
      </c>
      <c r="P9" s="25">
        <f t="shared" si="0"/>
        <v>492.9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32722.500000000007</v>
      </c>
      <c r="AE9" s="51">
        <f>AE10+AE15+AE23+AE31+AE45+AE50+AE51+AE58+AE59+AE68+AE69+AE72+AE84+AE77+AE79+AE78+AE66+AE85+AE87+AE86+AE67+AE38+AE88</f>
        <v>69464.2</v>
      </c>
      <c r="AG9" s="50"/>
    </row>
    <row r="10" spans="1:31" ht="15.75">
      <c r="A10" s="4" t="s">
        <v>4</v>
      </c>
      <c r="B10" s="23">
        <f>2894.4+124</f>
        <v>3018.4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>
        <v>25.2</v>
      </c>
      <c r="J10" s="26">
        <v>275.8</v>
      </c>
      <c r="K10" s="23">
        <v>284.9</v>
      </c>
      <c r="L10" s="23">
        <v>935.8</v>
      </c>
      <c r="M10" s="23">
        <v>9.6</v>
      </c>
      <c r="N10" s="23">
        <v>3.9</v>
      </c>
      <c r="O10" s="28">
        <v>15.7</v>
      </c>
      <c r="P10" s="23">
        <v>17.8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1757.1</v>
      </c>
      <c r="AE10" s="28">
        <f>B10+C10-AD10</f>
        <v>3698.2999999999997</v>
      </c>
    </row>
    <row r="11" spans="1:31" ht="15.75">
      <c r="A11" s="3" t="s">
        <v>5</v>
      </c>
      <c r="B11" s="23">
        <f>2440.9+80</f>
        <v>2520.9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>
        <v>11.7</v>
      </c>
      <c r="J11" s="27">
        <v>275.8</v>
      </c>
      <c r="K11" s="23">
        <v>274.8</v>
      </c>
      <c r="L11" s="23">
        <v>865.7</v>
      </c>
      <c r="M11" s="23"/>
      <c r="N11" s="23">
        <v>3.5</v>
      </c>
      <c r="O11" s="28"/>
      <c r="P11" s="23">
        <v>0.1</v>
      </c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1436.1</v>
      </c>
      <c r="AE11" s="28">
        <f>B11+C11-AD11</f>
        <v>2076.3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>
        <v>5</v>
      </c>
      <c r="J12" s="27"/>
      <c r="K12" s="23"/>
      <c r="L12" s="23"/>
      <c r="M12" s="23">
        <v>9.6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14.899999999999999</v>
      </c>
      <c r="AE12" s="28">
        <f>B12+C12-AD12</f>
        <v>699.5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221.60000000000002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8.5</v>
      </c>
      <c r="J14" s="23">
        <f t="shared" si="2"/>
        <v>0</v>
      </c>
      <c r="K14" s="23">
        <f t="shared" si="2"/>
        <v>10.099999999999966</v>
      </c>
      <c r="L14" s="23">
        <f t="shared" si="2"/>
        <v>70.09999999999991</v>
      </c>
      <c r="M14" s="23">
        <f t="shared" si="2"/>
        <v>0</v>
      </c>
      <c r="N14" s="23">
        <f t="shared" si="2"/>
        <v>0.3999999999999999</v>
      </c>
      <c r="O14" s="23">
        <f t="shared" si="2"/>
        <v>15.7</v>
      </c>
      <c r="P14" s="23">
        <f t="shared" si="2"/>
        <v>17.7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306.0999999999998</v>
      </c>
      <c r="AE14" s="28">
        <f>AE10-AE11-AE12-AE13</f>
        <v>922.4999999999995</v>
      </c>
    </row>
    <row r="15" spans="1:31" ht="15" customHeight="1">
      <c r="A15" s="4" t="s">
        <v>6</v>
      </c>
      <c r="B15" s="23">
        <f>12546.5+17960.3</f>
        <v>30506.8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>
        <v>80.7</v>
      </c>
      <c r="J15" s="27">
        <v>300</v>
      </c>
      <c r="K15" s="23">
        <v>1.6</v>
      </c>
      <c r="L15" s="23">
        <v>8171.8</v>
      </c>
      <c r="M15" s="23">
        <v>522.9</v>
      </c>
      <c r="N15" s="23">
        <v>528.6</v>
      </c>
      <c r="O15" s="28">
        <v>2</v>
      </c>
      <c r="P15" s="23">
        <v>247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10728.2</v>
      </c>
      <c r="AE15" s="28">
        <f aca="true" t="shared" si="3" ref="AE15:AE29">B15+C15-AD15</f>
        <v>29308.2</v>
      </c>
    </row>
    <row r="16" spans="1:32" ht="15.75">
      <c r="A16" s="3" t="s">
        <v>5</v>
      </c>
      <c r="B16" s="23">
        <f>3307.6+17960.3</f>
        <v>21267.899999999998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>
        <v>8171.8</v>
      </c>
      <c r="M16" s="23">
        <v>111.3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8283.1</v>
      </c>
      <c r="AE16" s="28">
        <f t="shared" si="3"/>
        <v>13293.499999999998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>
        <v>1.6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1.6</v>
      </c>
      <c r="AE17" s="28">
        <f t="shared" si="3"/>
        <v>12.4</v>
      </c>
    </row>
    <row r="18" spans="1:31" ht="15.75">
      <c r="A18" s="3" t="s">
        <v>1</v>
      </c>
      <c r="B18" s="23">
        <f>1582.3+1289.9</f>
        <v>2872.2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>
        <v>300</v>
      </c>
      <c r="K18" s="23"/>
      <c r="L18" s="23"/>
      <c r="M18" s="23">
        <v>400</v>
      </c>
      <c r="N18" s="23">
        <v>528.6</v>
      </c>
      <c r="O18" s="28"/>
      <c r="P18" s="23">
        <v>247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2113</v>
      </c>
      <c r="AE18" s="28">
        <f t="shared" si="3"/>
        <v>1498.2999999999997</v>
      </c>
    </row>
    <row r="19" spans="1:31" ht="15.75">
      <c r="A19" s="3" t="s">
        <v>2</v>
      </c>
      <c r="B19" s="23">
        <f>7562.3-1289.9</f>
        <v>6272.4</v>
      </c>
      <c r="C19" s="23">
        <v>7764.1</v>
      </c>
      <c r="D19" s="23">
        <v>124.6</v>
      </c>
      <c r="E19" s="23"/>
      <c r="F19" s="23"/>
      <c r="G19" s="23"/>
      <c r="H19" s="23"/>
      <c r="I19" s="23">
        <v>53.5</v>
      </c>
      <c r="J19" s="27"/>
      <c r="K19" s="23"/>
      <c r="L19" s="23"/>
      <c r="M19" s="23">
        <v>7.8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185.9</v>
      </c>
      <c r="AE19" s="28">
        <f t="shared" si="3"/>
        <v>13850.6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>
        <v>14.7</v>
      </c>
      <c r="J20" s="27"/>
      <c r="K20" s="23"/>
      <c r="L20" s="23"/>
      <c r="M20" s="23">
        <v>3.8</v>
      </c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26.200000000000003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86.800000000002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12.500000000000004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>M15-M16-M17-M18-M19-M20-M21</f>
        <v>-3.375077994860476E-14</v>
      </c>
      <c r="N22" s="23">
        <f t="shared" si="4"/>
        <v>0</v>
      </c>
      <c r="O22" s="23">
        <f t="shared" si="4"/>
        <v>2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126.09999999999998</v>
      </c>
      <c r="AE22" s="28">
        <f t="shared" si="3"/>
        <v>627.2000000000008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>
        <v>378.7</v>
      </c>
      <c r="J23" s="27">
        <v>21.1</v>
      </c>
      <c r="K23" s="23">
        <v>254.3</v>
      </c>
      <c r="L23" s="23">
        <v>5708.9</v>
      </c>
      <c r="M23" s="23">
        <v>13.6</v>
      </c>
      <c r="N23" s="23">
        <v>52.3</v>
      </c>
      <c r="O23" s="28">
        <v>240.6</v>
      </c>
      <c r="P23" s="23">
        <v>80.7</v>
      </c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15903.1</v>
      </c>
      <c r="AE23" s="28">
        <f t="shared" si="3"/>
        <v>17418.5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>
        <v>5708.9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14185.3</v>
      </c>
      <c r="AE24" s="28">
        <f t="shared" si="3"/>
        <v>7537.200000000001</v>
      </c>
      <c r="AF24" s="6"/>
    </row>
    <row r="25" spans="1:31" ht="15.75">
      <c r="A25" s="3" t="s">
        <v>3</v>
      </c>
      <c r="B25" s="23">
        <f>569.8-133.7</f>
        <v>436.09999999999997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>
        <v>200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294.4</v>
      </c>
      <c r="AE25" s="28">
        <f t="shared" si="3"/>
        <v>1516.6999999999998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>
        <v>101.2</v>
      </c>
      <c r="J26" s="27"/>
      <c r="K26" s="23"/>
      <c r="L26" s="23"/>
      <c r="M26" s="23">
        <v>13.6</v>
      </c>
      <c r="N26" s="23"/>
      <c r="O26" s="28"/>
      <c r="P26" s="23">
        <v>80.7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195.5</v>
      </c>
      <c r="AE26" s="28">
        <f t="shared" si="3"/>
        <v>67.30000000000001</v>
      </c>
    </row>
    <row r="27" spans="1:31" ht="15.75">
      <c r="A27" s="3" t="s">
        <v>2</v>
      </c>
      <c r="B27" s="23">
        <f>3819.1-99.9</f>
        <v>3719.2</v>
      </c>
      <c r="C27" s="23">
        <v>3055.4</v>
      </c>
      <c r="D27" s="23">
        <v>55.7</v>
      </c>
      <c r="E27" s="23"/>
      <c r="F27" s="23"/>
      <c r="G27" s="23"/>
      <c r="H27" s="23"/>
      <c r="I27" s="23">
        <v>270.1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325.8</v>
      </c>
      <c r="AE27" s="28">
        <f t="shared" si="3"/>
        <v>6448.8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>
        <v>7.4</v>
      </c>
      <c r="J28" s="27"/>
      <c r="K28" s="23">
        <v>54.3</v>
      </c>
      <c r="L28" s="23"/>
      <c r="M28" s="23"/>
      <c r="N28" s="23">
        <v>52.3</v>
      </c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</v>
      </c>
      <c r="AE28" s="28">
        <f t="shared" si="3"/>
        <v>19.69999999999999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1471.6000000000006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-2.3092638912203256E-14</v>
      </c>
      <c r="J30" s="23">
        <f t="shared" si="5"/>
        <v>21.1</v>
      </c>
      <c r="K30" s="23">
        <f t="shared" si="5"/>
        <v>1.4210854715202004E-14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240.6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788.0999999999993</v>
      </c>
      <c r="AE30" s="28">
        <f>AE23-AE24-AE25-AE26-AE27-AE28-AE29</f>
        <v>1828.799999999999</v>
      </c>
    </row>
    <row r="31" spans="1:31" ht="15" customHeight="1">
      <c r="A31" s="4" t="s">
        <v>8</v>
      </c>
      <c r="B31" s="23">
        <f>165.3+35</f>
        <v>200.3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>
        <v>53.5</v>
      </c>
      <c r="M31" s="23"/>
      <c r="N31" s="23"/>
      <c r="O31" s="28">
        <v>3.5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57</v>
      </c>
      <c r="AE31" s="28">
        <f aca="true" t="shared" si="6" ref="AE31:AE36">B31+C31-AD31</f>
        <v>264.70000000000005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>
        <v>52.8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52.8</v>
      </c>
      <c r="AE32" s="28">
        <f t="shared" si="6"/>
        <v>70.4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37.900000000000006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0.7000000000000028</v>
      </c>
      <c r="M37" s="23">
        <f t="shared" si="7"/>
        <v>0</v>
      </c>
      <c r="N37" s="23">
        <f t="shared" si="7"/>
        <v>0</v>
      </c>
      <c r="O37" s="23">
        <f t="shared" si="7"/>
        <v>3.5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4.200000000000003</v>
      </c>
      <c r="AE37" s="28">
        <f>AE31-AE32-AE34-AE36-AE33-AE35</f>
        <v>49.20000000000002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>
        <v>197.2</v>
      </c>
      <c r="L38" s="23"/>
      <c r="M38" s="23"/>
      <c r="N38" s="23"/>
      <c r="O38" s="28">
        <v>0.1</v>
      </c>
      <c r="P38" s="23">
        <v>4.4</v>
      </c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210.2</v>
      </c>
      <c r="AE38" s="28">
        <f aca="true" t="shared" si="8" ref="AE38:AE43">B38+C38-AD38</f>
        <v>565.9000000000001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>
        <v>197.2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197.2</v>
      </c>
      <c r="AE39" s="28">
        <f t="shared" si="8"/>
        <v>296.20000000000005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>
        <v>4.4</v>
      </c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4.4</v>
      </c>
      <c r="AE41" s="28">
        <f t="shared" si="8"/>
        <v>9.4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0.1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8.6</v>
      </c>
      <c r="AE44" s="28">
        <f>AE38-AE39-AE40-AE41-AE42-AE43</f>
        <v>120.10000000000008</v>
      </c>
    </row>
    <row r="45" spans="1:31" ht="15" customHeight="1">
      <c r="A45" s="4" t="s">
        <v>15</v>
      </c>
      <c r="B45" s="37">
        <f>477.4-51-140</f>
        <v>286.4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>
        <v>104.4</v>
      </c>
      <c r="L45" s="29"/>
      <c r="M45" s="29">
        <v>110.6</v>
      </c>
      <c r="N45" s="29">
        <v>44</v>
      </c>
      <c r="O45" s="32"/>
      <c r="P45" s="29">
        <v>10.1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318.5</v>
      </c>
      <c r="AE45" s="28">
        <f>B45+C45-AD45</f>
        <v>1252.4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</f>
        <v>246.89999999999998</v>
      </c>
      <c r="C47" s="23">
        <v>1255.4</v>
      </c>
      <c r="D47" s="23"/>
      <c r="E47" s="23"/>
      <c r="F47" s="23">
        <v>20.1</v>
      </c>
      <c r="G47" s="23"/>
      <c r="H47" s="23"/>
      <c r="I47" s="23"/>
      <c r="J47" s="27"/>
      <c r="K47" s="23">
        <v>104.1</v>
      </c>
      <c r="L47" s="23"/>
      <c r="M47" s="23">
        <v>110.4</v>
      </c>
      <c r="N47" s="23">
        <v>43.6</v>
      </c>
      <c r="O47" s="28"/>
      <c r="P47" s="23">
        <v>10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288.2</v>
      </c>
      <c r="AE47" s="28">
        <f>B47+C47-AD47</f>
        <v>1214.1000000000001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0.30000000000001137</v>
      </c>
      <c r="L49" s="23">
        <f t="shared" si="10"/>
        <v>0</v>
      </c>
      <c r="M49" s="23">
        <f t="shared" si="10"/>
        <v>0.19999999999998863</v>
      </c>
      <c r="N49" s="23">
        <f t="shared" si="10"/>
        <v>0.3999999999999986</v>
      </c>
      <c r="O49" s="23">
        <f t="shared" si="10"/>
        <v>0</v>
      </c>
      <c r="P49" s="23">
        <f t="shared" si="10"/>
        <v>0.09999999999999964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30.299999999999997</v>
      </c>
      <c r="AE49" s="28">
        <f>AE45-AE47-AE46</f>
        <v>38.299999999999955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>
        <v>383.1</v>
      </c>
      <c r="J50" s="27"/>
      <c r="K50" s="23"/>
      <c r="L50" s="23">
        <v>70</v>
      </c>
      <c r="M50" s="23"/>
      <c r="N50" s="23"/>
      <c r="O50" s="28">
        <v>106.2</v>
      </c>
      <c r="P50" s="23">
        <v>100</v>
      </c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1259.3</v>
      </c>
      <c r="AE50" s="28">
        <f aca="true" t="shared" si="11" ref="AE50:AE56">B50+C50-AD50</f>
        <v>8835.300000000001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>
        <v>2.3</v>
      </c>
      <c r="J51" s="27"/>
      <c r="K51" s="23">
        <v>41.2</v>
      </c>
      <c r="L51" s="23">
        <v>1181.7</v>
      </c>
      <c r="M51" s="23">
        <v>195</v>
      </c>
      <c r="N51" s="23">
        <v>139.2</v>
      </c>
      <c r="O51" s="28">
        <v>30.3</v>
      </c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1803.9</v>
      </c>
      <c r="AE51" s="23">
        <f t="shared" si="11"/>
        <v>2374.4999999999995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>
        <v>1164.4</v>
      </c>
      <c r="M52" s="23">
        <v>68.2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1232.6000000000001</v>
      </c>
      <c r="AE52" s="23">
        <f t="shared" si="11"/>
        <v>1029.2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309.8-2.2</f>
        <v>307.6</v>
      </c>
      <c r="C54" s="23">
        <v>620.1</v>
      </c>
      <c r="D54" s="23">
        <v>6.2</v>
      </c>
      <c r="E54" s="23"/>
      <c r="F54" s="23"/>
      <c r="G54" s="23"/>
      <c r="H54" s="23"/>
      <c r="I54" s="23">
        <v>2.3</v>
      </c>
      <c r="J54" s="27"/>
      <c r="K54" s="23"/>
      <c r="L54" s="23"/>
      <c r="M54" s="23">
        <v>0.1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8.6</v>
      </c>
      <c r="AE54" s="23">
        <f t="shared" si="11"/>
        <v>919.1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>
        <v>3.4</v>
      </c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759.8000000000002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41.2</v>
      </c>
      <c r="L57" s="23">
        <f t="shared" si="12"/>
        <v>17.299999999999955</v>
      </c>
      <c r="M57" s="23">
        <f t="shared" si="12"/>
        <v>126.7</v>
      </c>
      <c r="N57" s="23">
        <f t="shared" si="12"/>
        <v>135.79999999999998</v>
      </c>
      <c r="O57" s="23">
        <f t="shared" si="12"/>
        <v>30.3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559.3</v>
      </c>
      <c r="AE57" s="23">
        <f>AE51-AE52-AE54-AE56-AE53-AE55</f>
        <v>426.1999999999995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>
        <v>21.2</v>
      </c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21.2</v>
      </c>
      <c r="AE58" s="23">
        <f aca="true" t="shared" si="14" ref="AE58:AE64">B58+C58-AD58</f>
        <v>124.59999999999998</v>
      </c>
    </row>
    <row r="59" spans="1:31" ht="15" customHeight="1">
      <c r="A59" s="4" t="s">
        <v>11</v>
      </c>
      <c r="B59" s="23">
        <f>1063-35</f>
        <v>1028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>
        <v>8.6</v>
      </c>
      <c r="J59" s="27"/>
      <c r="K59" s="23"/>
      <c r="L59" s="23">
        <v>274.8</v>
      </c>
      <c r="M59" s="23">
        <v>14.1</v>
      </c>
      <c r="N59" s="23">
        <v>68.4</v>
      </c>
      <c r="O59" s="28"/>
      <c r="P59" s="23">
        <v>5.4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399.70000000000005</v>
      </c>
      <c r="AE59" s="23">
        <f t="shared" si="14"/>
        <v>1231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>
        <v>274.8</v>
      </c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274.8</v>
      </c>
      <c r="AE60" s="23">
        <f t="shared" si="14"/>
        <v>349.6000000000001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f>35.2-15</f>
        <v>20.200000000000003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>
        <v>12.5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15.2</v>
      </c>
      <c r="AE62" s="23">
        <f t="shared" si="14"/>
        <v>99.4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>
        <v>3.9</v>
      </c>
      <c r="J63" s="27"/>
      <c r="K63" s="23"/>
      <c r="L63" s="23"/>
      <c r="M63" s="23">
        <v>1.6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5.6</v>
      </c>
      <c r="AE63" s="23">
        <f t="shared" si="14"/>
        <v>249.1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252.7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4.699999999999999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68.4</v>
      </c>
      <c r="O65" s="23">
        <f t="shared" si="15"/>
        <v>0</v>
      </c>
      <c r="P65" s="23">
        <f t="shared" si="15"/>
        <v>5.4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104.10000000000001</v>
      </c>
      <c r="AE65" s="23">
        <f>AE59-AE60-AE63-AE64-AE62-AE61</f>
        <v>529.9999999999999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5.700000000000001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</f>
        <v>371.4</v>
      </c>
      <c r="C69" s="23">
        <v>2558.7</v>
      </c>
      <c r="D69" s="23">
        <v>7.7</v>
      </c>
      <c r="E69" s="23"/>
      <c r="F69" s="23">
        <v>79.3</v>
      </c>
      <c r="G69" s="23">
        <v>5.3</v>
      </c>
      <c r="H69" s="23"/>
      <c r="I69" s="23">
        <v>39</v>
      </c>
      <c r="J69" s="27"/>
      <c r="K69" s="23">
        <v>10.5</v>
      </c>
      <c r="L69" s="23">
        <v>0.2</v>
      </c>
      <c r="M69" s="23"/>
      <c r="N69" s="23">
        <v>2.9</v>
      </c>
      <c r="O69" s="23"/>
      <c r="P69" s="23">
        <v>27.5</v>
      </c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172.4</v>
      </c>
      <c r="AE69" s="31">
        <f t="shared" si="16"/>
        <v>2757.7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>
        <v>33.9</v>
      </c>
      <c r="J71" s="27"/>
      <c r="K71" s="23">
        <v>1.1</v>
      </c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35</v>
      </c>
      <c r="AE71" s="31">
        <f t="shared" si="16"/>
        <v>508.4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>
        <v>23</v>
      </c>
      <c r="J72" s="30"/>
      <c r="K72" s="29">
        <v>0.7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86.4</v>
      </c>
      <c r="AE72" s="31">
        <f t="shared" si="16"/>
        <v>737.0000000000001</v>
      </c>
    </row>
    <row r="73" spans="1:31" s="11" customFormat="1" ht="15.75">
      <c r="A73" s="3" t="s">
        <v>5</v>
      </c>
      <c r="B73" s="23">
        <f>57+1.2</f>
        <v>58.2</v>
      </c>
      <c r="C73" s="23">
        <v>0.1</v>
      </c>
      <c r="D73" s="23"/>
      <c r="E73" s="29"/>
      <c r="F73" s="29"/>
      <c r="G73" s="29"/>
      <c r="H73" s="29"/>
      <c r="I73" s="29">
        <v>22.6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22.6</v>
      </c>
      <c r="AE73" s="31">
        <f t="shared" si="16"/>
        <v>35.7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f>4.5-1.2</f>
        <v>3.3</v>
      </c>
      <c r="C76" s="23">
        <v>7.5</v>
      </c>
      <c r="D76" s="23"/>
      <c r="E76" s="29"/>
      <c r="F76" s="29"/>
      <c r="G76" s="29"/>
      <c r="H76" s="29"/>
      <c r="I76" s="29">
        <v>0.4</v>
      </c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0.4</v>
      </c>
      <c r="AE76" s="31">
        <f t="shared" si="16"/>
        <v>10.4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68454.19999999998</v>
      </c>
      <c r="C90" s="43">
        <f t="shared" si="18"/>
        <v>33732.5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961.8000000000001</v>
      </c>
      <c r="J90" s="43">
        <f t="shared" si="18"/>
        <v>596.9</v>
      </c>
      <c r="K90" s="43">
        <f t="shared" si="18"/>
        <v>894.8</v>
      </c>
      <c r="L90" s="43">
        <f t="shared" si="18"/>
        <v>16396.7</v>
      </c>
      <c r="M90" s="43">
        <f t="shared" si="18"/>
        <v>865.8000000000001</v>
      </c>
      <c r="N90" s="43">
        <f t="shared" si="18"/>
        <v>839.3</v>
      </c>
      <c r="O90" s="43">
        <f t="shared" si="18"/>
        <v>398.40000000000003</v>
      </c>
      <c r="P90" s="43">
        <f t="shared" si="18"/>
        <v>492.9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32722.500000000007</v>
      </c>
      <c r="AE90" s="60">
        <f>AE10+AE15+AE23+AE31+AE45+AE50+AE51+AE58+AE59+AE66+AE68+AE69+AE72+AE77+AE78+AE79+AE84+AE85+AE86+AE87+AE67+AE38+AE88</f>
        <v>69464.2</v>
      </c>
    </row>
    <row r="91" spans="1:31" ht="15.75">
      <c r="A91" s="3" t="s">
        <v>5</v>
      </c>
      <c r="B91" s="23">
        <f aca="true" t="shared" si="19" ref="B91:AB91">B11+B16+B24+B32+B52+B60+B70+B39+B73</f>
        <v>48189.69999999998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34.3</v>
      </c>
      <c r="J91" s="23">
        <f t="shared" si="19"/>
        <v>275.8</v>
      </c>
      <c r="K91" s="23">
        <f t="shared" si="19"/>
        <v>472</v>
      </c>
      <c r="L91" s="23">
        <f t="shared" si="19"/>
        <v>16238.399999999998</v>
      </c>
      <c r="M91" s="23">
        <f t="shared" si="19"/>
        <v>179.5</v>
      </c>
      <c r="N91" s="23">
        <f t="shared" si="19"/>
        <v>3.5</v>
      </c>
      <c r="O91" s="23">
        <f t="shared" si="19"/>
        <v>0</v>
      </c>
      <c r="P91" s="23">
        <f t="shared" si="19"/>
        <v>0.1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25684.499999999993</v>
      </c>
      <c r="AE91" s="28">
        <f>B91+C91-AD91</f>
        <v>24701.59999999999</v>
      </c>
    </row>
    <row r="92" spans="1:31" ht="15.75">
      <c r="A92" s="3" t="s">
        <v>2</v>
      </c>
      <c r="B92" s="23">
        <f aca="true" t="shared" si="20" ref="B92:X92">B12+B19+B27+B34+B54+B63+B42+B76+B71</f>
        <v>10996.9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369.09999999999997</v>
      </c>
      <c r="J92" s="23">
        <f t="shared" si="20"/>
        <v>0</v>
      </c>
      <c r="K92" s="23">
        <f t="shared" si="20"/>
        <v>1.1</v>
      </c>
      <c r="L92" s="23">
        <f t="shared" si="20"/>
        <v>0</v>
      </c>
      <c r="M92" s="23">
        <f t="shared" si="20"/>
        <v>19.1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576.2</v>
      </c>
      <c r="AE92" s="28">
        <f>B92+C92-AD92</f>
        <v>22971.199999999997</v>
      </c>
    </row>
    <row r="93" spans="1:31" ht="15.75">
      <c r="A93" s="3" t="s">
        <v>3</v>
      </c>
      <c r="B93" s="23">
        <f aca="true" t="shared" si="21" ref="B93:Y93">B17+B25+B40+B61+B74</f>
        <v>436.09999999999997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201.6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296</v>
      </c>
      <c r="AE93" s="28">
        <f>B93+C93-AD93</f>
        <v>1602</v>
      </c>
    </row>
    <row r="94" spans="1:31" ht="15.75">
      <c r="A94" s="3" t="s">
        <v>1</v>
      </c>
      <c r="B94" s="23">
        <f aca="true" t="shared" si="22" ref="B94:Y94">B18+B26+B62+B33+B41+B53+B46+B75</f>
        <v>3123.7999999999997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101.2</v>
      </c>
      <c r="J94" s="23">
        <f t="shared" si="22"/>
        <v>300</v>
      </c>
      <c r="K94" s="23">
        <f t="shared" si="22"/>
        <v>0</v>
      </c>
      <c r="L94" s="23">
        <f t="shared" si="22"/>
        <v>0</v>
      </c>
      <c r="M94" s="23">
        <f t="shared" si="22"/>
        <v>426.1</v>
      </c>
      <c r="N94" s="23">
        <f t="shared" si="22"/>
        <v>528.6</v>
      </c>
      <c r="O94" s="23">
        <f t="shared" si="22"/>
        <v>0</v>
      </c>
      <c r="P94" s="23">
        <f t="shared" si="22"/>
        <v>332.09999999999997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2328.1</v>
      </c>
      <c r="AE94" s="28">
        <f>B94+C94-AD94</f>
        <v>1677.8999999999996</v>
      </c>
    </row>
    <row r="95" spans="1:31" ht="15.75">
      <c r="A95" s="3" t="s">
        <v>17</v>
      </c>
      <c r="B95" s="23">
        <f aca="true" t="shared" si="23" ref="B95:AB95">B20+B28+B47+B35+B55+B13</f>
        <v>346.09999999999997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22.1</v>
      </c>
      <c r="J95" s="23">
        <f t="shared" si="23"/>
        <v>0</v>
      </c>
      <c r="K95" s="23">
        <f t="shared" si="23"/>
        <v>158.39999999999998</v>
      </c>
      <c r="L95" s="23">
        <f t="shared" si="23"/>
        <v>0</v>
      </c>
      <c r="M95" s="23">
        <f t="shared" si="23"/>
        <v>114.2</v>
      </c>
      <c r="N95" s="23">
        <f t="shared" si="23"/>
        <v>99.30000000000001</v>
      </c>
      <c r="O95" s="23">
        <f t="shared" si="23"/>
        <v>0</v>
      </c>
      <c r="P95" s="23">
        <f t="shared" si="23"/>
        <v>10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424.09999999999997</v>
      </c>
      <c r="AE95" s="28">
        <f>B95+C95-AD95</f>
        <v>1260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3413.600000000015</v>
      </c>
      <c r="AE96" s="2">
        <f>AE90-AE91-AE92-AE93-AE94-AE95</f>
        <v>17251.500000000007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10892.599999999999</v>
      </c>
      <c r="H99" s="54">
        <f t="shared" si="24"/>
        <v>11275.899999999998</v>
      </c>
      <c r="I99" s="54">
        <f t="shared" si="24"/>
        <v>12237.699999999997</v>
      </c>
      <c r="J99" s="54">
        <f t="shared" si="24"/>
        <v>12834.599999999997</v>
      </c>
      <c r="K99" s="54">
        <f t="shared" si="24"/>
        <v>13729.399999999996</v>
      </c>
      <c r="L99" s="54">
        <f>L90+K99</f>
        <v>30126.1</v>
      </c>
      <c r="M99" s="54">
        <f t="shared" si="24"/>
        <v>30991.899999999998</v>
      </c>
      <c r="N99" s="54">
        <f t="shared" si="24"/>
        <v>31831.199999999997</v>
      </c>
      <c r="O99" s="54">
        <f t="shared" si="24"/>
        <v>32229.6</v>
      </c>
      <c r="P99" s="54">
        <f t="shared" si="24"/>
        <v>32722.5</v>
      </c>
      <c r="Q99" s="54">
        <f t="shared" si="24"/>
        <v>32722.5</v>
      </c>
      <c r="R99" s="54">
        <f t="shared" si="24"/>
        <v>32722.5</v>
      </c>
      <c r="S99" s="54">
        <f t="shared" si="24"/>
        <v>32722.5</v>
      </c>
      <c r="T99" s="54">
        <f t="shared" si="24"/>
        <v>32722.5</v>
      </c>
      <c r="U99" s="54">
        <f t="shared" si="24"/>
        <v>32722.5</v>
      </c>
      <c r="V99" s="54">
        <f t="shared" si="24"/>
        <v>32722.5</v>
      </c>
      <c r="W99" s="54">
        <f t="shared" si="24"/>
        <v>32722.5</v>
      </c>
      <c r="X99" s="54">
        <f t="shared" si="24"/>
        <v>32722.5</v>
      </c>
      <c r="Y99" s="54">
        <f t="shared" si="24"/>
        <v>32722.5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2014-11-28T13:31:41Z</cp:lastPrinted>
  <dcterms:created xsi:type="dcterms:W3CDTF">2002-11-05T08:53:00Z</dcterms:created>
  <dcterms:modified xsi:type="dcterms:W3CDTF">2014-12-18T06:06:28Z</dcterms:modified>
  <cp:category/>
  <cp:version/>
  <cp:contentType/>
  <cp:contentStatus/>
</cp:coreProperties>
</file>